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190" tabRatio="838" activeTab="0"/>
  </bookViews>
  <sheets>
    <sheet name="7er_Gr 1GwS 2P" sheetId="1" r:id="rId1"/>
  </sheets>
  <externalReferences>
    <externalReference r:id="rId4"/>
    <externalReference r:id="rId5"/>
  </externalReferences>
  <definedNames>
    <definedName name="Daten">'[1]Eingabe'!$A$4:$E$30</definedName>
    <definedName name="Daten___0">'[1]Eingabe'!$A$4:$E$30</definedName>
    <definedName name="Daten___5">'[2]Eingabe'!$A$4:$E$30</definedName>
    <definedName name="Daten___6">'[2]Eingabe'!$A$4:$E$30</definedName>
    <definedName name="Daten___8">'[2]Eingabe'!$A$4:$E$30</definedName>
    <definedName name="Daten_5">'[2]Eingabe'!$A$4:$E$30</definedName>
    <definedName name="Daten_6">'[2]Eingabe'!$A$4:$E$30</definedName>
    <definedName name="Daten_7">'[2]Eingabe'!$A$4:$E$30</definedName>
    <definedName name="Daten_8">'[2]Eingabe'!$A$4:$E$30</definedName>
    <definedName name="Daten_9">'[2]Eingabe'!$A$4:$E$30</definedName>
  </definedNames>
  <calcPr fullCalcOnLoad="1"/>
</workbook>
</file>

<file path=xl/sharedStrings.xml><?xml version="1.0" encoding="utf-8"?>
<sst xmlns="http://schemas.openxmlformats.org/spreadsheetml/2006/main" count="48" uniqueCount="34">
  <si>
    <t>Tomy</t>
  </si>
  <si>
    <t>Punkte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</si>
  <si>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</si>
  <si>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</si>
  <si>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</si>
  <si>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</si>
  <si>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</si>
  <si>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</si>
  <si>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</si>
  <si>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</si>
  <si>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</si>
  <si>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</si>
  <si>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>5. Platz</t>
  </si>
  <si>
    <t>Teilnehmer 5:</t>
  </si>
  <si>
    <t>6. Platz</t>
  </si>
  <si>
    <t>Teilnehmer 6:</t>
  </si>
  <si>
    <t>7. Platz</t>
  </si>
  <si>
    <t>Teilnehmer 7:</t>
  </si>
  <si>
    <t>SV Apfeldorf</t>
  </si>
  <si>
    <t>TSV Epfach</t>
  </si>
  <si>
    <t>SV Erpfting</t>
  </si>
  <si>
    <t>SV Hohenfurch</t>
  </si>
  <si>
    <t>SV Fuchstal</t>
  </si>
  <si>
    <t>SV Kinsau</t>
  </si>
  <si>
    <t>TSV Rott</t>
  </si>
  <si>
    <t>Stock</t>
  </si>
  <si>
    <t>Lechrainpokal Gesamtergebnis 2018</t>
  </si>
  <si>
    <t>1. Runde</t>
  </si>
  <si>
    <t>2. Runde</t>
  </si>
  <si>
    <t>3. Runde</t>
  </si>
  <si>
    <t>4. Runde</t>
  </si>
  <si>
    <t>5. Runde</t>
  </si>
  <si>
    <t>6. Runde</t>
  </si>
  <si>
    <t>7. Runde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</si>
</sst>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\:mm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6"/>
      <name val="Arial"/>
      <family val="2"/>
    </font>
    <font>
      <b/>
      <sz val="11"/>
      <color indexed="8"/>
      <name val="Arial"/>
      <family val="2"/>
    </font>
    <font>
      <sz val="26"/>
      <color indexed="8"/>
      <name val="Arial"/>
      <family val="2"/>
    </font>
    <font>
      <sz val="16"/>
      <color indexed="9"/>
      <name val="Arial"/>
      <family val="2"/>
    </font>
    <font>
      <sz val="16"/>
      <color indexed="8"/>
      <name val="Arial"/>
      <family val="2"/>
    </font>
    <font>
      <sz val="14"/>
      <color indexed="9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51">
      <alignment/>
      <protection/>
    </xf>
    <xf numFmtId="0" fontId="1" fillId="33" borderId="10" xfId="51" applyFont="1" applyFill="1" applyBorder="1">
      <alignment/>
      <protection/>
    </xf>
    <xf numFmtId="0" fontId="1" fillId="33" borderId="0" xfId="51" applyFont="1" applyFill="1">
      <alignment/>
      <protection/>
    </xf>
    <xf numFmtId="0" fontId="1" fillId="33" borderId="0" xfId="51" applyFont="1" applyFill="1" applyAlignment="1">
      <alignment vertical="center"/>
      <protection/>
    </xf>
    <xf numFmtId="0" fontId="0" fillId="0" borderId="0" xfId="51" applyFont="1" applyFill="1" applyAlignment="1">
      <alignment vertical="center"/>
      <protection/>
    </xf>
    <xf numFmtId="0" fontId="3" fillId="33" borderId="0" xfId="51" applyFont="1" applyFill="1" applyAlignment="1">
      <alignment horizontal="center" vertical="center"/>
      <protection/>
    </xf>
    <xf numFmtId="10" fontId="6" fillId="34" borderId="11" xfId="51" applyNumberFormat="1" applyFont="1" applyFill="1" applyBorder="1" applyAlignment="1">
      <alignment horizontal="center" vertical="center"/>
      <protection/>
    </xf>
    <xf numFmtId="0" fontId="6" fillId="34" borderId="12" xfId="51" applyFont="1" applyFill="1" applyBorder="1" applyAlignment="1">
      <alignment horizontal="center" vertical="center"/>
      <protection/>
    </xf>
    <xf numFmtId="0" fontId="5" fillId="34" borderId="13" xfId="51" applyFont="1" applyFill="1" applyBorder="1" applyAlignment="1">
      <alignment horizontal="center" vertical="center"/>
      <protection/>
    </xf>
    <xf numFmtId="1" fontId="6" fillId="34" borderId="14" xfId="51" applyNumberFormat="1" applyFont="1" applyFill="1" applyBorder="1" applyAlignment="1">
      <alignment horizontal="center" vertical="center"/>
      <protection/>
    </xf>
    <xf numFmtId="0" fontId="6" fillId="34" borderId="13" xfId="51" applyFont="1" applyFill="1" applyBorder="1" applyAlignment="1">
      <alignment horizontal="center" vertical="center"/>
      <protection/>
    </xf>
    <xf numFmtId="0" fontId="6" fillId="34" borderId="15" xfId="51" applyFont="1" applyFill="1" applyBorder="1" applyAlignment="1">
      <alignment horizontal="center" vertical="center"/>
      <protection/>
    </xf>
    <xf numFmtId="0" fontId="8" fillId="34" borderId="12" xfId="51" applyFont="1" applyFill="1" applyBorder="1" applyAlignment="1">
      <alignment horizontal="center" vertical="center"/>
      <protection/>
    </xf>
    <xf numFmtId="10" fontId="6" fillId="34" borderId="14" xfId="51" applyNumberFormat="1" applyFont="1" applyFill="1" applyBorder="1" applyAlignment="1">
      <alignment horizontal="center" vertical="center"/>
      <protection/>
    </xf>
    <xf numFmtId="0" fontId="5" fillId="34" borderId="14" xfId="51" applyFont="1" applyFill="1" applyBorder="1" applyAlignment="1">
      <alignment horizontal="center" vertical="center"/>
      <protection/>
    </xf>
    <xf numFmtId="0" fontId="6" fillId="34" borderId="16" xfId="51" applyFont="1" applyFill="1" applyBorder="1" applyAlignment="1">
      <alignment horizontal="center" vertical="center"/>
      <protection/>
    </xf>
    <xf numFmtId="0" fontId="6" fillId="34" borderId="14" xfId="51" applyFont="1" applyFill="1" applyBorder="1" applyAlignment="1">
      <alignment horizontal="center" vertical="center"/>
      <protection/>
    </xf>
    <xf numFmtId="0" fontId="1" fillId="33" borderId="17" xfId="51" applyFont="1" applyFill="1" applyBorder="1">
      <alignment/>
      <protection/>
    </xf>
    <xf numFmtId="0" fontId="1" fillId="33" borderId="17" xfId="51" applyFont="1" applyFill="1" applyBorder="1" applyAlignment="1">
      <alignment vertical="center"/>
      <protection/>
    </xf>
    <xf numFmtId="0" fontId="1" fillId="33" borderId="18" xfId="51" applyFont="1" applyFill="1" applyBorder="1">
      <alignment/>
      <protection/>
    </xf>
    <xf numFmtId="0" fontId="7" fillId="33" borderId="18" xfId="51" applyFont="1" applyFill="1" applyBorder="1" applyAlignment="1">
      <alignment horizontal="center" vertical="center"/>
      <protection/>
    </xf>
    <xf numFmtId="0" fontId="4" fillId="33" borderId="18" xfId="51" applyFont="1" applyFill="1" applyBorder="1">
      <alignment/>
      <protection/>
    </xf>
    <xf numFmtId="0" fontId="8" fillId="34" borderId="13" xfId="51" applyFont="1" applyFill="1" applyBorder="1" applyAlignment="1">
      <alignment horizontal="center" vertical="center"/>
      <protection/>
    </xf>
    <xf numFmtId="0" fontId="1" fillId="33" borderId="19" xfId="51" applyFont="1" applyFill="1" applyBorder="1">
      <alignment/>
      <protection/>
    </xf>
    <xf numFmtId="0" fontId="1" fillId="33" borderId="20" xfId="51" applyFont="1" applyFill="1" applyBorder="1">
      <alignment/>
      <protection/>
    </xf>
    <xf numFmtId="0" fontId="1" fillId="33" borderId="21" xfId="51" applyFont="1" applyFill="1" applyBorder="1">
      <alignment/>
      <protection/>
    </xf>
    <xf numFmtId="0" fontId="1" fillId="33" borderId="0" xfId="51" applyFont="1" applyFill="1" applyBorder="1">
      <alignment/>
      <protection/>
    </xf>
    <xf numFmtId="0" fontId="1" fillId="33" borderId="0" xfId="51" applyFont="1" applyFill="1" applyBorder="1" applyAlignment="1">
      <alignment vertical="center"/>
      <protection/>
    </xf>
    <xf numFmtId="0" fontId="1" fillId="33" borderId="17" xfId="51" applyFont="1" applyFill="1" applyBorder="1" applyAlignment="1">
      <alignment horizontal="right" vertical="center"/>
      <protection/>
    </xf>
    <xf numFmtId="0" fontId="1" fillId="33" borderId="17" xfId="51" applyFont="1" applyFill="1" applyBorder="1" applyAlignment="1">
      <alignment horizontal="center" vertical="center"/>
      <protection/>
    </xf>
    <xf numFmtId="0" fontId="1" fillId="33" borderId="0" xfId="51" applyFont="1" applyFill="1" applyBorder="1" applyAlignment="1" applyProtection="1">
      <alignment horizontal="center" vertical="center"/>
      <protection locked="0"/>
    </xf>
    <xf numFmtId="0" fontId="10" fillId="35" borderId="22" xfId="51" applyFont="1" applyFill="1" applyBorder="1" applyAlignment="1">
      <alignment horizontal="center" vertical="center"/>
      <protection/>
    </xf>
    <xf numFmtId="0" fontId="10" fillId="35" borderId="23" xfId="51" applyFont="1" applyFill="1" applyBorder="1" applyAlignment="1">
      <alignment horizontal="center" vertical="center"/>
      <protection/>
    </xf>
    <xf numFmtId="0" fontId="10" fillId="35" borderId="24" xfId="51" applyFont="1" applyFill="1" applyBorder="1" applyAlignment="1">
      <alignment horizontal="center" vertical="center"/>
      <protection/>
    </xf>
    <xf numFmtId="0" fontId="0" fillId="33" borderId="17" xfId="51" applyFont="1" applyFill="1" applyBorder="1" applyAlignment="1">
      <alignment horizontal="center" vertical="center" textRotation="90"/>
      <protection/>
    </xf>
    <xf numFmtId="0" fontId="0" fillId="33" borderId="0" xfId="51" applyFont="1" applyFill="1" applyBorder="1" applyAlignment="1">
      <alignment horizontal="center"/>
      <protection/>
    </xf>
    <xf numFmtId="0" fontId="7" fillId="33" borderId="0" xfId="51" applyFont="1" applyFill="1" applyBorder="1" applyAlignment="1">
      <alignment horizontal="center"/>
      <protection/>
    </xf>
    <xf numFmtId="0" fontId="12" fillId="33" borderId="0" xfId="51" applyFont="1" applyFill="1" applyBorder="1" applyAlignment="1">
      <alignment horizontal="center" vertical="center"/>
      <protection/>
    </xf>
    <xf numFmtId="0" fontId="0" fillId="33" borderId="0" xfId="51" applyFont="1" applyFill="1" applyBorder="1" applyAlignment="1">
      <alignment vertical="center"/>
      <protection/>
    </xf>
    <xf numFmtId="0" fontId="3" fillId="33" borderId="18" xfId="51" applyFont="1" applyFill="1" applyBorder="1" applyAlignment="1">
      <alignment horizontal="center" vertical="center"/>
      <protection/>
    </xf>
    <xf numFmtId="0" fontId="3" fillId="33" borderId="18" xfId="51" applyFont="1" applyFill="1" applyBorder="1" applyAlignment="1">
      <alignment horizontal="center"/>
      <protection/>
    </xf>
    <xf numFmtId="0" fontId="0" fillId="33" borderId="18" xfId="51" applyFont="1" applyFill="1" applyBorder="1">
      <alignment/>
      <protection/>
    </xf>
    <xf numFmtId="0" fontId="3" fillId="33" borderId="25" xfId="51" applyFont="1" applyFill="1" applyBorder="1" applyAlignment="1">
      <alignment horizontal="center" vertical="center"/>
      <protection/>
    </xf>
    <xf numFmtId="0" fontId="1" fillId="33" borderId="21" xfId="51" applyFont="1" applyFill="1" applyBorder="1" applyAlignment="1">
      <alignment horizontal="center"/>
      <protection/>
    </xf>
    <xf numFmtId="0" fontId="9" fillId="36" borderId="13" xfId="51" applyFont="1" applyFill="1" applyBorder="1" applyAlignment="1" applyProtection="1">
      <alignment vertical="center"/>
      <protection locked="0"/>
    </xf>
    <xf numFmtId="0" fontId="9" fillId="36" borderId="26" xfId="51" applyFont="1" applyFill="1" applyBorder="1" applyAlignment="1" applyProtection="1">
      <alignment vertical="center"/>
      <protection locked="0"/>
    </xf>
    <xf numFmtId="0" fontId="7" fillId="0" borderId="11" xfId="51" applyFont="1" applyFill="1" applyBorder="1" applyAlignment="1">
      <alignment horizontal="center" vertical="center"/>
      <protection/>
    </xf>
    <xf numFmtId="0" fontId="11" fillId="36" borderId="27" xfId="51" applyFont="1" applyFill="1" applyBorder="1" applyAlignment="1">
      <alignment horizontal="center" vertical="center"/>
      <protection/>
    </xf>
    <xf numFmtId="0" fontId="13" fillId="37" borderId="28" xfId="51" applyFont="1" applyFill="1" applyBorder="1" applyAlignment="1">
      <alignment horizontal="center" vertical="center"/>
      <protection/>
    </xf>
    <xf numFmtId="1" fontId="7" fillId="38" borderId="29" xfId="51" applyNumberFormat="1" applyFont="1" applyFill="1" applyBorder="1" applyAlignment="1">
      <alignment horizontal="center" vertical="center"/>
      <protection/>
    </xf>
    <xf numFmtId="1" fontId="7" fillId="38" borderId="30" xfId="51" applyNumberFormat="1" applyFont="1" applyFill="1" applyBorder="1" applyAlignment="1">
      <alignment horizontal="center" vertical="center"/>
      <protection/>
    </xf>
    <xf numFmtId="1" fontId="7" fillId="38" borderId="31" xfId="51" applyNumberFormat="1" applyFont="1" applyFill="1" applyBorder="1" applyAlignment="1">
      <alignment horizontal="center" vertical="center"/>
      <protection/>
    </xf>
    <xf numFmtId="0" fontId="7" fillId="34" borderId="32" xfId="51" applyNumberFormat="1" applyFont="1" applyFill="1" applyBorder="1" applyAlignment="1">
      <alignment horizontal="center" vertical="center"/>
      <protection/>
    </xf>
    <xf numFmtId="164" fontId="7" fillId="39" borderId="30" xfId="51" applyNumberFormat="1" applyFont="1" applyFill="1" applyBorder="1" applyAlignment="1">
      <alignment horizontal="center" vertical="center"/>
      <protection/>
    </xf>
    <xf numFmtId="1" fontId="7" fillId="38" borderId="26" xfId="51" applyNumberFormat="1" applyFont="1" applyFill="1" applyBorder="1" applyAlignment="1">
      <alignment horizontal="center" vertical="center"/>
      <protection/>
    </xf>
    <xf numFmtId="164" fontId="7" fillId="39" borderId="26" xfId="51" applyNumberFormat="1" applyFont="1" applyFill="1" applyBorder="1" applyAlignment="1">
      <alignment horizontal="center" vertical="center"/>
      <protection/>
    </xf>
    <xf numFmtId="1" fontId="7" fillId="38" borderId="33" xfId="51" applyNumberFormat="1" applyFont="1" applyFill="1" applyBorder="1" applyAlignment="1">
      <alignment horizontal="center" vertical="center"/>
      <protection/>
    </xf>
    <xf numFmtId="164" fontId="7" fillId="39" borderId="33" xfId="51" applyNumberFormat="1" applyFont="1" applyFill="1" applyBorder="1" applyAlignment="1">
      <alignment horizontal="center" vertical="center"/>
      <protection/>
    </xf>
    <xf numFmtId="0" fontId="11" fillId="40" borderId="34" xfId="51" applyFont="1" applyFill="1" applyBorder="1" applyAlignment="1">
      <alignment horizontal="center" vertical="center"/>
      <protection/>
    </xf>
    <xf numFmtId="0" fontId="11" fillId="40" borderId="35" xfId="51" applyFont="1" applyFill="1" applyBorder="1" applyAlignment="1">
      <alignment horizontal="center" vertical="center"/>
      <protection/>
    </xf>
    <xf numFmtId="1" fontId="7" fillId="41" borderId="36" xfId="0" applyNumberFormat="1" applyFont="1" applyFill="1" applyBorder="1" applyAlignment="1">
      <alignment horizontal="center" vertical="center"/>
    </xf>
    <xf numFmtId="0" fontId="11" fillId="41" borderId="35" xfId="0" applyFont="1" applyFill="1" applyBorder="1" applyAlignment="1">
      <alignment horizontal="center" vertical="center"/>
    </xf>
    <xf numFmtId="1" fontId="7" fillId="41" borderId="37" xfId="0" applyNumberFormat="1" applyFont="1" applyFill="1" applyBorder="1" applyAlignment="1">
      <alignment horizontal="center" vertical="center"/>
    </xf>
    <xf numFmtId="1" fontId="7" fillId="41" borderId="38" xfId="0" applyNumberFormat="1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/>
    </xf>
    <xf numFmtId="1" fontId="7" fillId="41" borderId="39" xfId="0" applyNumberFormat="1" applyFont="1" applyFill="1" applyBorder="1" applyAlignment="1">
      <alignment horizontal="center" vertical="center"/>
    </xf>
    <xf numFmtId="1" fontId="7" fillId="41" borderId="40" xfId="0" applyNumberFormat="1" applyFont="1" applyFill="1" applyBorder="1" applyAlignment="1">
      <alignment horizontal="center" vertical="center"/>
    </xf>
    <xf numFmtId="0" fontId="11" fillId="41" borderId="26" xfId="0" applyFont="1" applyFill="1" applyBorder="1" applyAlignment="1">
      <alignment horizontal="center" vertical="center"/>
    </xf>
    <xf numFmtId="1" fontId="7" fillId="41" borderId="41" xfId="0" applyNumberFormat="1" applyFont="1" applyFill="1" applyBorder="1" applyAlignment="1">
      <alignment horizontal="center" vertical="center"/>
    </xf>
    <xf numFmtId="0" fontId="11" fillId="40" borderId="13" xfId="51" applyFont="1" applyFill="1" applyBorder="1" applyAlignment="1">
      <alignment horizontal="center" vertical="center"/>
      <protection/>
    </xf>
    <xf numFmtId="0" fontId="11" fillId="40" borderId="26" xfId="51" applyFont="1" applyFill="1" applyBorder="1" applyAlignment="1">
      <alignment horizontal="center" vertical="center"/>
      <protection/>
    </xf>
    <xf numFmtId="0" fontId="11" fillId="40" borderId="41" xfId="51" applyFont="1" applyFill="1" applyBorder="1" applyAlignment="1">
      <alignment horizontal="center" vertical="center"/>
      <protection/>
    </xf>
    <xf numFmtId="1" fontId="7" fillId="41" borderId="13" xfId="0" applyNumberFormat="1" applyFont="1" applyFill="1" applyBorder="1" applyAlignment="1">
      <alignment horizontal="center" vertical="center"/>
    </xf>
    <xf numFmtId="1" fontId="7" fillId="41" borderId="12" xfId="0" applyNumberFormat="1" applyFont="1" applyFill="1" applyBorder="1" applyAlignment="1">
      <alignment horizontal="center" vertical="center"/>
    </xf>
    <xf numFmtId="0" fontId="11" fillId="41" borderId="42" xfId="0" applyFont="1" applyFill="1" applyBorder="1" applyAlignment="1">
      <alignment horizontal="center" vertical="center"/>
    </xf>
    <xf numFmtId="1" fontId="7" fillId="41" borderId="27" xfId="0" applyNumberFormat="1" applyFont="1" applyFill="1" applyBorder="1" applyAlignment="1">
      <alignment horizontal="center" vertical="center"/>
    </xf>
    <xf numFmtId="1" fontId="7" fillId="41" borderId="43" xfId="0" applyNumberFormat="1" applyFont="1" applyFill="1" applyBorder="1" applyAlignment="1">
      <alignment horizontal="center" vertical="center"/>
    </xf>
    <xf numFmtId="0" fontId="11" fillId="41" borderId="26" xfId="51" applyFont="1" applyFill="1" applyBorder="1" applyAlignment="1">
      <alignment horizontal="center" vertical="center"/>
      <protection/>
    </xf>
    <xf numFmtId="1" fontId="7" fillId="41" borderId="41" xfId="51" applyNumberFormat="1" applyFont="1" applyFill="1" applyBorder="1" applyAlignment="1">
      <alignment horizontal="center" vertical="center"/>
      <protection/>
    </xf>
    <xf numFmtId="1" fontId="7" fillId="41" borderId="13" xfId="51" applyNumberFormat="1" applyFont="1" applyFill="1" applyBorder="1" applyAlignment="1">
      <alignment horizontal="center" vertical="center"/>
      <protection/>
    </xf>
    <xf numFmtId="1" fontId="7" fillId="41" borderId="42" xfId="0" applyNumberFormat="1" applyFont="1" applyFill="1" applyBorder="1" applyAlignment="1">
      <alignment horizontal="center" vertical="center"/>
    </xf>
    <xf numFmtId="1" fontId="7" fillId="40" borderId="13" xfId="51" applyNumberFormat="1" applyFont="1" applyFill="1" applyBorder="1" applyAlignment="1">
      <alignment horizontal="center" vertical="center"/>
      <protection/>
    </xf>
    <xf numFmtId="1" fontId="7" fillId="40" borderId="26" xfId="51" applyNumberFormat="1" applyFont="1" applyFill="1" applyBorder="1" applyAlignment="1">
      <alignment horizontal="center" vertical="center"/>
      <protection/>
    </xf>
    <xf numFmtId="1" fontId="7" fillId="40" borderId="41" xfId="51" applyNumberFormat="1" applyFont="1" applyFill="1" applyBorder="1" applyAlignment="1">
      <alignment horizontal="center" vertical="center"/>
      <protection/>
    </xf>
    <xf numFmtId="1" fontId="7" fillId="41" borderId="44" xfId="0" applyNumberFormat="1" applyFont="1" applyFill="1" applyBorder="1" applyAlignment="1">
      <alignment horizontal="center" vertical="center"/>
    </xf>
    <xf numFmtId="0" fontId="11" fillId="41" borderId="33" xfId="51" applyFont="1" applyFill="1" applyBorder="1" applyAlignment="1">
      <alignment horizontal="center" vertical="center"/>
      <protection/>
    </xf>
    <xf numFmtId="1" fontId="7" fillId="41" borderId="45" xfId="51" applyNumberFormat="1" applyFont="1" applyFill="1" applyBorder="1" applyAlignment="1">
      <alignment horizontal="center" vertical="center"/>
      <protection/>
    </xf>
    <xf numFmtId="1" fontId="7" fillId="41" borderId="46" xfId="51" applyNumberFormat="1" applyFont="1" applyFill="1" applyBorder="1" applyAlignment="1">
      <alignment horizontal="center" vertical="center"/>
      <protection/>
    </xf>
    <xf numFmtId="1" fontId="7" fillId="41" borderId="33" xfId="51" applyNumberFormat="1" applyFont="1" applyFill="1" applyBorder="1" applyAlignment="1">
      <alignment horizontal="center" vertical="center"/>
      <protection/>
    </xf>
    <xf numFmtId="0" fontId="11" fillId="40" borderId="46" xfId="51" applyFont="1" applyFill="1" applyBorder="1" applyAlignment="1">
      <alignment horizontal="center" vertical="center"/>
      <protection/>
    </xf>
    <xf numFmtId="0" fontId="11" fillId="40" borderId="33" xfId="51" applyFont="1" applyFill="1" applyBorder="1" applyAlignment="1">
      <alignment horizontal="center" vertical="center"/>
      <protection/>
    </xf>
    <xf numFmtId="0" fontId="11" fillId="40" borderId="47" xfId="51" applyFont="1" applyFill="1" applyBorder="1" applyAlignment="1">
      <alignment horizontal="center" vertical="center"/>
      <protection/>
    </xf>
    <xf numFmtId="1" fontId="7" fillId="39" borderId="48" xfId="51" applyNumberFormat="1" applyFont="1" applyFill="1" applyBorder="1" applyAlignment="1">
      <alignment horizontal="center" vertical="center"/>
      <protection/>
    </xf>
    <xf numFmtId="1" fontId="11" fillId="40" borderId="37" xfId="51" applyNumberFormat="1" applyFont="1" applyFill="1" applyBorder="1" applyAlignment="1">
      <alignment horizontal="center" vertical="center"/>
      <protection/>
    </xf>
    <xf numFmtId="1" fontId="7" fillId="39" borderId="31" xfId="51" applyNumberFormat="1" applyFont="1" applyFill="1" applyBorder="1" applyAlignment="1">
      <alignment horizontal="center" vertical="center"/>
      <protection/>
    </xf>
    <xf numFmtId="0" fontId="14" fillId="33" borderId="21" xfId="51" applyFont="1" applyFill="1" applyBorder="1" applyAlignment="1">
      <alignment horizontal="right" vertical="center"/>
      <protection/>
    </xf>
    <xf numFmtId="0" fontId="14" fillId="33" borderId="21" xfId="51" applyFont="1" applyFill="1" applyBorder="1">
      <alignment/>
      <protection/>
    </xf>
    <xf numFmtId="0" fontId="11" fillId="33" borderId="0" xfId="51" applyFont="1" applyFill="1" applyBorder="1">
      <alignment/>
      <protection/>
    </xf>
    <xf numFmtId="0" fontId="11" fillId="33" borderId="0" xfId="51" applyFont="1" applyFill="1" applyBorder="1" applyAlignment="1">
      <alignment vertical="center"/>
      <protection/>
    </xf>
    <xf numFmtId="0" fontId="11" fillId="33" borderId="0" xfId="51" applyFont="1" applyFill="1" applyBorder="1" applyAlignment="1" applyProtection="1">
      <alignment horizontal="center" vertical="center"/>
      <protection locked="0"/>
    </xf>
    <xf numFmtId="0" fontId="11" fillId="33" borderId="0" xfId="51" applyFont="1" applyFill="1" applyBorder="1" applyAlignment="1">
      <alignment horizontal="left" vertical="center"/>
      <protection/>
    </xf>
    <xf numFmtId="0" fontId="2" fillId="42" borderId="49" xfId="51" applyFont="1" applyFill="1" applyBorder="1" applyAlignment="1" applyProtection="1">
      <alignment vertical="center"/>
      <protection locked="0"/>
    </xf>
    <xf numFmtId="0" fontId="9" fillId="42" borderId="50" xfId="51" applyFont="1" applyFill="1" applyBorder="1" applyAlignment="1" applyProtection="1">
      <alignment vertical="center"/>
      <protection locked="0"/>
    </xf>
    <xf numFmtId="0" fontId="2" fillId="42" borderId="51" xfId="51" applyFont="1" applyFill="1" applyBorder="1" applyAlignment="1" applyProtection="1">
      <alignment vertical="center"/>
      <protection locked="0"/>
    </xf>
    <xf numFmtId="0" fontId="8" fillId="34" borderId="42" xfId="51" applyFont="1" applyFill="1" applyBorder="1" applyAlignment="1">
      <alignment horizontal="center" vertical="center"/>
      <protection/>
    </xf>
    <xf numFmtId="0" fontId="8" fillId="34" borderId="26" xfId="51" applyFont="1" applyFill="1" applyBorder="1" applyAlignment="1">
      <alignment horizontal="center" vertical="center"/>
      <protection/>
    </xf>
    <xf numFmtId="0" fontId="4" fillId="33" borderId="52" xfId="51" applyFont="1" applyFill="1" applyBorder="1">
      <alignment/>
      <protection/>
    </xf>
    <xf numFmtId="0" fontId="7" fillId="36" borderId="11" xfId="51" applyFont="1" applyFill="1" applyBorder="1" applyAlignment="1">
      <alignment horizontal="center" vertical="center"/>
      <protection/>
    </xf>
    <xf numFmtId="0" fontId="5" fillId="43" borderId="11" xfId="51" applyFont="1" applyFill="1" applyBorder="1" applyAlignment="1" applyProtection="1">
      <alignment horizontal="center" vertical="center" textRotation="90"/>
      <protection locked="0"/>
    </xf>
    <xf numFmtId="0" fontId="5" fillId="43" borderId="12" xfId="51" applyFont="1" applyFill="1" applyBorder="1" applyAlignment="1">
      <alignment horizontal="center" vertical="center" textRotation="90"/>
      <protection/>
    </xf>
    <xf numFmtId="0" fontId="14" fillId="33" borderId="53" xfId="51" applyFont="1" applyFill="1" applyBorder="1" applyAlignment="1">
      <alignment horizontal="center"/>
      <protection/>
    </xf>
    <xf numFmtId="0" fontId="10" fillId="44" borderId="54" xfId="51" applyFont="1" applyFill="1" applyBorder="1" applyAlignment="1">
      <alignment horizontal="center" vertical="center"/>
      <protection/>
    </xf>
    <xf numFmtId="0" fontId="10" fillId="44" borderId="55" xfId="51" applyFont="1" applyFill="1" applyBorder="1" applyAlignment="1">
      <alignment horizontal="center" vertical="center"/>
      <protection/>
    </xf>
    <xf numFmtId="0" fontId="10" fillId="44" borderId="56" xfId="51" applyFont="1" applyFill="1" applyBorder="1" applyAlignment="1">
      <alignment horizontal="center" vertical="center"/>
      <protection/>
    </xf>
    <xf numFmtId="0" fontId="15" fillId="45" borderId="57" xfId="51" applyFont="1" applyFill="1" applyBorder="1" applyAlignment="1">
      <alignment horizontal="center" vertical="center"/>
      <protection/>
    </xf>
    <xf numFmtId="0" fontId="15" fillId="45" borderId="58" xfId="51" applyFont="1" applyFill="1" applyBorder="1" applyAlignment="1">
      <alignment horizontal="center" vertical="center"/>
      <protection/>
    </xf>
    <xf numFmtId="0" fontId="15" fillId="45" borderId="59" xfId="51" applyFont="1" applyFill="1" applyBorder="1" applyAlignment="1">
      <alignment horizontal="center" vertical="center"/>
      <protection/>
    </xf>
    <xf numFmtId="0" fontId="14" fillId="33" borderId="58" xfId="51" applyFont="1" applyFill="1" applyBorder="1" applyAlignment="1">
      <alignment horizontal="center"/>
      <protection/>
    </xf>
    <xf numFmtId="0" fontId="5" fillId="43" borderId="14" xfId="51" applyFont="1" applyFill="1" applyBorder="1" applyAlignment="1">
      <alignment horizontal="center" vertical="center" textRotation="90"/>
      <protection/>
    </xf>
    <xf numFmtId="0" fontId="11" fillId="36" borderId="60" xfId="51" applyFont="1" applyFill="1" applyBorder="1" applyAlignment="1">
      <alignment horizontal="center" vertical="center"/>
      <protection/>
    </xf>
    <xf numFmtId="0" fontId="10" fillId="44" borderId="54" xfId="51" applyFont="1" applyFill="1" applyBorder="1" applyAlignment="1" applyProtection="1">
      <alignment horizontal="center" vertical="center"/>
      <protection locked="0"/>
    </xf>
    <xf numFmtId="0" fontId="10" fillId="44" borderId="55" xfId="51" applyFont="1" applyFill="1" applyBorder="1" applyAlignment="1" applyProtection="1">
      <alignment horizontal="center" vertical="center"/>
      <protection locked="0"/>
    </xf>
    <xf numFmtId="0" fontId="10" fillId="44" borderId="56" xfId="51" applyFont="1" applyFill="1" applyBorder="1" applyAlignment="1" applyProtection="1">
      <alignment horizontal="center" vertical="center"/>
      <protection locked="0"/>
    </xf>
    <xf numFmtId="0" fontId="3" fillId="33" borderId="61" xfId="51" applyFont="1" applyFill="1" applyBorder="1" applyAlignment="1">
      <alignment horizontal="center" vertical="center"/>
      <protection/>
    </xf>
    <xf numFmtId="0" fontId="3" fillId="33" borderId="18" xfId="51" applyFont="1" applyFill="1" applyBorder="1" applyAlignment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6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Tabelle_Sortier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Excel\Tabelle_Sortie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2.030407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2.09061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8.090912999999999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10.110114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N30"/>
  <sheetViews>
    <sheetView showGridLines="0" tabSelected="1" zoomScale="50" zoomScaleNormal="50" zoomScalePageLayoutView="0" workbookViewId="0" topLeftCell="I4">
      <selection activeCell="AM7" sqref="AM7"/>
    </sheetView>
  </sheetViews>
  <sheetFormatPr defaultColWidth="11.421875" defaultRowHeight="12.75"/>
  <cols>
    <col min="1" max="8" width="0" style="1" hidden="1" customWidth="1"/>
    <col min="9" max="9" width="11.421875" style="1" customWidth="1"/>
    <col min="10" max="10" width="29.140625" style="1" customWidth="1"/>
    <col min="11" max="11" width="5.7109375" style="1" customWidth="1"/>
    <col min="12" max="12" width="1.57421875" style="1" customWidth="1"/>
    <col min="13" max="14" width="5.7109375" style="1" customWidth="1"/>
    <col min="15" max="15" width="1.57421875" style="1" customWidth="1"/>
    <col min="16" max="17" width="5.7109375" style="1" customWidth="1"/>
    <col min="18" max="18" width="1.57421875" style="1" customWidth="1"/>
    <col min="19" max="20" width="5.7109375" style="1" customWidth="1"/>
    <col min="21" max="21" width="1.57421875" style="1" customWidth="1"/>
    <col min="22" max="23" width="5.7109375" style="1" customWidth="1"/>
    <col min="24" max="24" width="1.57421875" style="1" customWidth="1"/>
    <col min="25" max="26" width="5.7109375" style="1" customWidth="1"/>
    <col min="27" max="27" width="1.57421875" style="1" customWidth="1"/>
    <col min="28" max="29" width="5.7109375" style="1" customWidth="1"/>
    <col min="30" max="30" width="1.57421875" style="1" customWidth="1"/>
    <col min="31" max="31" width="5.7109375" style="1" customWidth="1"/>
    <col min="32" max="32" width="9.7109375" style="1" customWidth="1"/>
    <col min="33" max="33" width="1.57421875" style="1" customWidth="1"/>
    <col min="34" max="34" width="9.7109375" style="1" customWidth="1"/>
    <col min="35" max="35" width="10.57421875" style="1" customWidth="1"/>
    <col min="36" max="36" width="8.00390625" style="1" customWidth="1"/>
    <col min="37" max="37" width="1.57421875" style="1" customWidth="1"/>
    <col min="38" max="38" width="8.00390625" style="1" customWidth="1"/>
    <col min="39" max="39" width="7.7109375" style="1" customWidth="1"/>
    <col min="40" max="40" width="10.00390625" style="1" customWidth="1"/>
    <col min="41" max="41" width="27.57421875" style="1" customWidth="1"/>
    <col min="42" max="16384" width="11.421875" style="1" customWidth="1"/>
  </cols>
  <sheetData>
    <row r="5" ht="13.5" thickBot="1"/>
    <row r="6" spans="1:40" ht="15" customHeight="1">
      <c r="A6" s="2"/>
      <c r="B6" s="2"/>
      <c r="C6" s="2"/>
      <c r="D6" s="2"/>
      <c r="E6" s="2"/>
      <c r="F6" s="2"/>
      <c r="G6" s="2"/>
      <c r="H6" s="2"/>
      <c r="I6" s="27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107"/>
    </row>
    <row r="7" spans="1:40" ht="99" customHeight="1">
      <c r="A7" s="3"/>
      <c r="B7" s="3"/>
      <c r="C7" s="3"/>
      <c r="D7" s="3"/>
      <c r="E7" s="3"/>
      <c r="F7" s="3"/>
      <c r="G7" s="3"/>
      <c r="H7" s="3"/>
      <c r="I7" s="3"/>
      <c r="J7" s="44"/>
      <c r="K7" s="45" t="s">
        <v>26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102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4"/>
    </row>
    <row r="8" spans="1:40" s="5" customFormat="1" ht="99" customHeight="1" thickBot="1">
      <c r="A8" s="6" t="s">
        <v>0</v>
      </c>
      <c r="B8" s="6"/>
      <c r="C8" s="6"/>
      <c r="D8" s="6"/>
      <c r="E8" s="6"/>
      <c r="F8" s="6"/>
      <c r="G8" s="6"/>
      <c r="H8" s="6"/>
      <c r="I8" s="6"/>
      <c r="J8" s="26"/>
      <c r="K8" s="109" t="s">
        <v>27</v>
      </c>
      <c r="L8" s="109"/>
      <c r="M8" s="109"/>
      <c r="N8" s="109" t="s">
        <v>28</v>
      </c>
      <c r="O8" s="109"/>
      <c r="P8" s="109"/>
      <c r="Q8" s="109" t="s">
        <v>29</v>
      </c>
      <c r="R8" s="109"/>
      <c r="S8" s="109"/>
      <c r="T8" s="109" t="s">
        <v>30</v>
      </c>
      <c r="U8" s="109"/>
      <c r="V8" s="109"/>
      <c r="W8" s="110" t="s">
        <v>31</v>
      </c>
      <c r="X8" s="110"/>
      <c r="Y8" s="110"/>
      <c r="Z8" s="110" t="s">
        <v>32</v>
      </c>
      <c r="AA8" s="110"/>
      <c r="AB8" s="110"/>
      <c r="AC8" s="119" t="s">
        <v>33</v>
      </c>
      <c r="AD8" s="119"/>
      <c r="AE8" s="119"/>
      <c r="AF8" s="120" t="s">
        <v>25</v>
      </c>
      <c r="AG8" s="120"/>
      <c r="AH8" s="120"/>
      <c r="AI8" s="47" t="s">
        <v>25</v>
      </c>
      <c r="AJ8" s="108" t="s">
        <v>1</v>
      </c>
      <c r="AK8" s="108"/>
      <c r="AL8" s="108"/>
      <c r="AM8" s="48" t="s">
        <v>2</v>
      </c>
      <c r="AN8" s="18"/>
    </row>
    <row r="9" spans="1:40" s="5" customFormat="1" ht="39" customHeight="1" thickBot="1" thickTop="1">
      <c r="A9" s="7">
        <f aca="true" t="shared" si="0" ref="A9:A15">IF(J9="","-",RANK(E9,$E$9:$E$15,0)+RANK(D9,$D$9:$D$15,0)%+ROW()%%)</f>
        <v>2.0209</v>
      </c>
      <c r="B9" s="8">
        <f aca="true" t="shared" si="1" ref="B9:B15">IF(A9="","",RANK(A9,$A$9:$A$15,1))</f>
        <v>2</v>
      </c>
      <c r="C9" s="9" t="str">
        <f>$K$17</f>
        <v>SV Apfeldorf</v>
      </c>
      <c r="D9" s="10">
        <f>$AI$9</f>
        <v>1.333969465648855</v>
      </c>
      <c r="E9" s="11">
        <f>SUM($AJ$9-$AL$9)</f>
        <v>24</v>
      </c>
      <c r="F9" s="12">
        <f>SMALL($A$9:$A$15,1)</f>
        <v>1.0115</v>
      </c>
      <c r="G9" s="8">
        <f aca="true" t="shared" si="2" ref="G9:G15">IF(F9="","",RANK(F9,$F$9:$F$15,1))</f>
        <v>1</v>
      </c>
      <c r="H9" s="13" t="str">
        <f aca="true" t="shared" si="3" ref="H9:H15">INDEX($C$9:$C$15,MATCH(F9,$A$9:$A$15,0),1)</f>
        <v>TSV Rott</v>
      </c>
      <c r="I9" s="105"/>
      <c r="J9" s="49" t="str">
        <f>$K$17</f>
        <v>SV Apfeldorf</v>
      </c>
      <c r="K9" s="59">
        <v>7</v>
      </c>
      <c r="L9" s="60"/>
      <c r="M9" s="94">
        <v>5</v>
      </c>
      <c r="N9" s="61">
        <v>10</v>
      </c>
      <c r="O9" s="62"/>
      <c r="P9" s="63">
        <v>2</v>
      </c>
      <c r="Q9" s="64">
        <v>6</v>
      </c>
      <c r="R9" s="65"/>
      <c r="S9" s="66">
        <v>6</v>
      </c>
      <c r="T9" s="64">
        <v>6</v>
      </c>
      <c r="U9" s="65"/>
      <c r="V9" s="66">
        <v>6</v>
      </c>
      <c r="W9" s="64">
        <v>5</v>
      </c>
      <c r="X9" s="65"/>
      <c r="Y9" s="66">
        <v>7</v>
      </c>
      <c r="Z9" s="64">
        <v>8</v>
      </c>
      <c r="AA9" s="65"/>
      <c r="AB9" s="66">
        <v>4</v>
      </c>
      <c r="AC9" s="64">
        <v>12</v>
      </c>
      <c r="AD9" s="65"/>
      <c r="AE9" s="67">
        <v>0</v>
      </c>
      <c r="AF9" s="50">
        <v>699</v>
      </c>
      <c r="AG9" s="51" t="s">
        <v>3</v>
      </c>
      <c r="AH9" s="52">
        <v>524</v>
      </c>
      <c r="AI9" s="53">
        <f>AF9/AH9</f>
        <v>1.333969465648855</v>
      </c>
      <c r="AJ9" s="93">
        <f aca="true" t="shared" si="4" ref="AJ9:AJ15">SUM(K9,N9,Q9,T9,W9,Z9,AC9)</f>
        <v>54</v>
      </c>
      <c r="AK9" s="54" t="s">
        <v>3</v>
      </c>
      <c r="AL9" s="95">
        <f aca="true" t="shared" si="5" ref="AL9:AL15">SUM(M9,P9,S9,V9,Y9,AB9,AE9)</f>
        <v>30</v>
      </c>
      <c r="AM9" s="32">
        <f aca="true" t="shared" si="6" ref="AM9:AM15">IF(A9="","",RANK(A9,$A$9:$A$15,1))</f>
        <v>2</v>
      </c>
      <c r="AN9" s="29"/>
    </row>
    <row r="10" spans="1:40" s="5" customFormat="1" ht="39" customHeight="1" thickBot="1" thickTop="1">
      <c r="A10" s="7">
        <f t="shared" si="0"/>
        <v>7.061</v>
      </c>
      <c r="B10" s="8">
        <f t="shared" si="1"/>
        <v>7</v>
      </c>
      <c r="C10" s="9" t="str">
        <f>$K$19</f>
        <v>TSV Epfach</v>
      </c>
      <c r="D10" s="10">
        <f>$AI$10</f>
        <v>0.7195467422096318</v>
      </c>
      <c r="E10" s="11">
        <f>SUM($AJ$10-$AL$10)</f>
        <v>-34</v>
      </c>
      <c r="F10" s="12">
        <f>SMALL($A$9:$A$15,2)</f>
        <v>2.0209</v>
      </c>
      <c r="G10" s="8">
        <f t="shared" si="2"/>
        <v>2</v>
      </c>
      <c r="H10" s="13" t="str">
        <f t="shared" si="3"/>
        <v>SV Apfeldorf</v>
      </c>
      <c r="I10" s="105"/>
      <c r="J10" s="49" t="str">
        <f>$K$19</f>
        <v>TSV Epfach</v>
      </c>
      <c r="K10" s="59">
        <v>2</v>
      </c>
      <c r="L10" s="68"/>
      <c r="M10" s="94">
        <v>10</v>
      </c>
      <c r="N10" s="70">
        <v>2</v>
      </c>
      <c r="O10" s="71"/>
      <c r="P10" s="72">
        <v>10</v>
      </c>
      <c r="Q10" s="73">
        <v>3</v>
      </c>
      <c r="R10" s="68"/>
      <c r="S10" s="69">
        <v>9</v>
      </c>
      <c r="T10" s="74">
        <v>2</v>
      </c>
      <c r="U10" s="75"/>
      <c r="V10" s="76">
        <v>10</v>
      </c>
      <c r="W10" s="74">
        <v>6</v>
      </c>
      <c r="X10" s="75"/>
      <c r="Y10" s="76">
        <v>6</v>
      </c>
      <c r="Z10" s="74">
        <v>5</v>
      </c>
      <c r="AA10" s="75"/>
      <c r="AB10" s="76">
        <v>7</v>
      </c>
      <c r="AC10" s="74">
        <v>5</v>
      </c>
      <c r="AD10" s="75"/>
      <c r="AE10" s="77">
        <v>7</v>
      </c>
      <c r="AF10" s="50">
        <v>508</v>
      </c>
      <c r="AG10" s="55" t="s">
        <v>3</v>
      </c>
      <c r="AH10" s="52">
        <v>706</v>
      </c>
      <c r="AI10" s="53">
        <f aca="true" t="shared" si="7" ref="AI10:AI15">AF10/AH10</f>
        <v>0.7195467422096318</v>
      </c>
      <c r="AJ10" s="93">
        <f t="shared" si="4"/>
        <v>25</v>
      </c>
      <c r="AK10" s="56" t="s">
        <v>3</v>
      </c>
      <c r="AL10" s="95">
        <f t="shared" si="5"/>
        <v>59</v>
      </c>
      <c r="AM10" s="33">
        <f t="shared" si="6"/>
        <v>7</v>
      </c>
      <c r="AN10" s="19"/>
    </row>
    <row r="11" spans="1:40" s="5" customFormat="1" ht="39" customHeight="1" thickBot="1" thickTop="1">
      <c r="A11" s="7">
        <f t="shared" si="0"/>
        <v>4.0411</v>
      </c>
      <c r="B11" s="8">
        <f t="shared" si="1"/>
        <v>4</v>
      </c>
      <c r="C11" s="9" t="str">
        <f>$K$21</f>
        <v>SV Erpfting</v>
      </c>
      <c r="D11" s="10">
        <f>$AI$11</f>
        <v>1.014516129032258</v>
      </c>
      <c r="E11" s="11">
        <f>SUM($AJ$11-$AL$11)</f>
        <v>2</v>
      </c>
      <c r="F11" s="12">
        <f>SMALL($A$9:$A$15,3)</f>
        <v>3.0311999999999997</v>
      </c>
      <c r="G11" s="8">
        <f t="shared" si="2"/>
        <v>3</v>
      </c>
      <c r="H11" s="13" t="str">
        <f t="shared" si="3"/>
        <v>SV Fuchstal</v>
      </c>
      <c r="I11" s="105"/>
      <c r="J11" s="49" t="str">
        <f>$K$21</f>
        <v>SV Erpfting</v>
      </c>
      <c r="K11" s="59">
        <v>6</v>
      </c>
      <c r="L11" s="78"/>
      <c r="M11" s="94">
        <v>6</v>
      </c>
      <c r="N11" s="80">
        <v>0</v>
      </c>
      <c r="O11" s="78"/>
      <c r="P11" s="79">
        <v>12</v>
      </c>
      <c r="Q11" s="70">
        <v>10</v>
      </c>
      <c r="R11" s="71"/>
      <c r="S11" s="72">
        <v>2</v>
      </c>
      <c r="T11" s="73">
        <v>7</v>
      </c>
      <c r="U11" s="68"/>
      <c r="V11" s="69">
        <v>5</v>
      </c>
      <c r="W11" s="74">
        <v>8</v>
      </c>
      <c r="X11" s="75"/>
      <c r="Y11" s="76">
        <v>4</v>
      </c>
      <c r="Z11" s="74">
        <v>8</v>
      </c>
      <c r="AA11" s="75"/>
      <c r="AB11" s="76">
        <v>4</v>
      </c>
      <c r="AC11" s="74">
        <v>4</v>
      </c>
      <c r="AD11" s="75"/>
      <c r="AE11" s="77">
        <v>8</v>
      </c>
      <c r="AF11" s="50">
        <v>629</v>
      </c>
      <c r="AG11" s="55" t="s">
        <v>3</v>
      </c>
      <c r="AH11" s="52">
        <v>620</v>
      </c>
      <c r="AI11" s="53">
        <f t="shared" si="7"/>
        <v>1.014516129032258</v>
      </c>
      <c r="AJ11" s="93">
        <f t="shared" si="4"/>
        <v>43</v>
      </c>
      <c r="AK11" s="56" t="s">
        <v>3</v>
      </c>
      <c r="AL11" s="95">
        <f t="shared" si="5"/>
        <v>41</v>
      </c>
      <c r="AM11" s="33">
        <f t="shared" si="6"/>
        <v>4</v>
      </c>
      <c r="AN11" s="29"/>
    </row>
    <row r="12" spans="1:40" s="5" customFormat="1" ht="39" customHeight="1" thickBot="1" thickTop="1">
      <c r="A12" s="7">
        <f t="shared" si="0"/>
        <v>3.0311999999999997</v>
      </c>
      <c r="B12" s="8">
        <f t="shared" si="1"/>
        <v>3</v>
      </c>
      <c r="C12" s="9" t="str">
        <f>$K$23</f>
        <v>SV Fuchstal</v>
      </c>
      <c r="D12" s="10">
        <f>$AI$12</f>
        <v>1.23463687150838</v>
      </c>
      <c r="E12" s="11">
        <f>SUM($AJ$12-$AL$12)</f>
        <v>8</v>
      </c>
      <c r="F12" s="12">
        <f>SMALL($A$9:$A$15,4)</f>
        <v>4.0411</v>
      </c>
      <c r="G12" s="8">
        <f t="shared" si="2"/>
        <v>4</v>
      </c>
      <c r="H12" s="13" t="str">
        <f t="shared" si="3"/>
        <v>SV Erpfting</v>
      </c>
      <c r="I12" s="105"/>
      <c r="J12" s="49" t="str">
        <f>$K$23</f>
        <v>SV Fuchstal</v>
      </c>
      <c r="K12" s="59">
        <v>12</v>
      </c>
      <c r="L12" s="78"/>
      <c r="M12" s="94">
        <v>0</v>
      </c>
      <c r="N12" s="80">
        <v>12</v>
      </c>
      <c r="O12" s="78"/>
      <c r="P12" s="79">
        <v>0</v>
      </c>
      <c r="Q12" s="80">
        <v>8</v>
      </c>
      <c r="R12" s="78"/>
      <c r="S12" s="79">
        <v>4</v>
      </c>
      <c r="T12" s="70">
        <v>4</v>
      </c>
      <c r="U12" s="71"/>
      <c r="V12" s="72">
        <v>8</v>
      </c>
      <c r="W12" s="73">
        <v>2</v>
      </c>
      <c r="X12" s="68"/>
      <c r="Y12" s="69">
        <v>10</v>
      </c>
      <c r="Z12" s="74">
        <v>4</v>
      </c>
      <c r="AA12" s="75"/>
      <c r="AB12" s="76">
        <v>8</v>
      </c>
      <c r="AC12" s="74">
        <v>4</v>
      </c>
      <c r="AD12" s="75"/>
      <c r="AE12" s="77">
        <v>8</v>
      </c>
      <c r="AF12" s="50">
        <v>663</v>
      </c>
      <c r="AG12" s="55" t="s">
        <v>3</v>
      </c>
      <c r="AH12" s="52">
        <v>537</v>
      </c>
      <c r="AI12" s="53">
        <f t="shared" si="7"/>
        <v>1.23463687150838</v>
      </c>
      <c r="AJ12" s="93">
        <f t="shared" si="4"/>
        <v>46</v>
      </c>
      <c r="AK12" s="56" t="s">
        <v>3</v>
      </c>
      <c r="AL12" s="95">
        <f t="shared" si="5"/>
        <v>38</v>
      </c>
      <c r="AM12" s="33">
        <f t="shared" si="6"/>
        <v>3</v>
      </c>
      <c r="AN12" s="29"/>
    </row>
    <row r="13" spans="1:40" s="5" customFormat="1" ht="39" customHeight="1" thickBot="1" thickTop="1">
      <c r="A13" s="7">
        <f t="shared" si="0"/>
        <v>5.0512999999999995</v>
      </c>
      <c r="B13" s="8">
        <f t="shared" si="1"/>
        <v>5</v>
      </c>
      <c r="C13" s="9" t="str">
        <f>$K$25</f>
        <v>SV Hohenfurch</v>
      </c>
      <c r="D13" s="10">
        <f>$AI$13</f>
        <v>0.8241430700447094</v>
      </c>
      <c r="E13" s="11">
        <f>SUM($AJ$13-$AL$13)</f>
        <v>-12</v>
      </c>
      <c r="F13" s="12">
        <f>SMALL($A$9:$A$15,5)</f>
        <v>5.0512999999999995</v>
      </c>
      <c r="G13" s="8">
        <f t="shared" si="2"/>
        <v>5</v>
      </c>
      <c r="H13" s="13" t="str">
        <f t="shared" si="3"/>
        <v>SV Hohenfurch</v>
      </c>
      <c r="I13" s="105"/>
      <c r="J13" s="49" t="str">
        <f>$K$25</f>
        <v>SV Hohenfurch</v>
      </c>
      <c r="K13" s="59">
        <v>3</v>
      </c>
      <c r="L13" s="75"/>
      <c r="M13" s="94">
        <v>9</v>
      </c>
      <c r="N13" s="74">
        <v>8</v>
      </c>
      <c r="O13" s="75"/>
      <c r="P13" s="76">
        <v>4</v>
      </c>
      <c r="Q13" s="74">
        <v>4</v>
      </c>
      <c r="R13" s="75"/>
      <c r="S13" s="76">
        <v>8</v>
      </c>
      <c r="T13" s="74">
        <v>11</v>
      </c>
      <c r="U13" s="81"/>
      <c r="V13" s="76">
        <v>1</v>
      </c>
      <c r="W13" s="82">
        <v>4</v>
      </c>
      <c r="X13" s="83"/>
      <c r="Y13" s="84">
        <v>8</v>
      </c>
      <c r="Z13" s="73">
        <v>1</v>
      </c>
      <c r="AA13" s="68"/>
      <c r="AB13" s="69">
        <v>11</v>
      </c>
      <c r="AC13" s="74">
        <v>5</v>
      </c>
      <c r="AD13" s="75"/>
      <c r="AE13" s="77">
        <v>7</v>
      </c>
      <c r="AF13" s="50">
        <v>553</v>
      </c>
      <c r="AG13" s="55" t="s">
        <v>3</v>
      </c>
      <c r="AH13" s="52">
        <v>671</v>
      </c>
      <c r="AI13" s="53">
        <f t="shared" si="7"/>
        <v>0.8241430700447094</v>
      </c>
      <c r="AJ13" s="93">
        <f t="shared" si="4"/>
        <v>36</v>
      </c>
      <c r="AK13" s="56" t="s">
        <v>3</v>
      </c>
      <c r="AL13" s="95">
        <f t="shared" si="5"/>
        <v>48</v>
      </c>
      <c r="AM13" s="33">
        <f t="shared" si="6"/>
        <v>5</v>
      </c>
      <c r="AN13" s="29"/>
    </row>
    <row r="14" spans="1:40" s="5" customFormat="1" ht="39" customHeight="1" thickBot="1" thickTop="1">
      <c r="A14" s="7">
        <f t="shared" si="0"/>
        <v>6.071400000000001</v>
      </c>
      <c r="B14" s="8">
        <f t="shared" si="1"/>
        <v>6</v>
      </c>
      <c r="C14" s="9" t="str">
        <f>$K$27</f>
        <v>SV Kinsau</v>
      </c>
      <c r="D14" s="10">
        <f>$AI$14</f>
        <v>0.6203059805285118</v>
      </c>
      <c r="E14" s="11">
        <f>SUM($AJ$14-$AL$14)</f>
        <v>-26</v>
      </c>
      <c r="F14" s="12">
        <f>SMALL($A$9:$A$15,6)</f>
        <v>6.071400000000001</v>
      </c>
      <c r="G14" s="8">
        <f t="shared" si="2"/>
        <v>6</v>
      </c>
      <c r="H14" s="13" t="str">
        <f t="shared" si="3"/>
        <v>SV Kinsau</v>
      </c>
      <c r="I14" s="105"/>
      <c r="J14" s="49" t="str">
        <f>$K$27</f>
        <v>SV Kinsau</v>
      </c>
      <c r="K14" s="59">
        <v>4</v>
      </c>
      <c r="L14" s="75"/>
      <c r="M14" s="94">
        <v>8</v>
      </c>
      <c r="N14" s="74">
        <v>4</v>
      </c>
      <c r="O14" s="75"/>
      <c r="P14" s="76">
        <v>8</v>
      </c>
      <c r="Q14" s="74">
        <v>3</v>
      </c>
      <c r="R14" s="75"/>
      <c r="S14" s="76">
        <v>9</v>
      </c>
      <c r="T14" s="74">
        <v>5</v>
      </c>
      <c r="U14" s="81"/>
      <c r="V14" s="76">
        <v>7</v>
      </c>
      <c r="W14" s="74">
        <v>5</v>
      </c>
      <c r="X14" s="81"/>
      <c r="Y14" s="76">
        <v>7</v>
      </c>
      <c r="Z14" s="70">
        <v>6</v>
      </c>
      <c r="AA14" s="71"/>
      <c r="AB14" s="72">
        <v>6</v>
      </c>
      <c r="AC14" s="73">
        <v>2</v>
      </c>
      <c r="AD14" s="68"/>
      <c r="AE14" s="85">
        <v>10</v>
      </c>
      <c r="AF14" s="50">
        <v>446</v>
      </c>
      <c r="AG14" s="55" t="s">
        <v>3</v>
      </c>
      <c r="AH14" s="52">
        <v>719</v>
      </c>
      <c r="AI14" s="53">
        <f t="shared" si="7"/>
        <v>0.6203059805285118</v>
      </c>
      <c r="AJ14" s="93">
        <f t="shared" si="4"/>
        <v>29</v>
      </c>
      <c r="AK14" s="56" t="s">
        <v>3</v>
      </c>
      <c r="AL14" s="95">
        <f t="shared" si="5"/>
        <v>55</v>
      </c>
      <c r="AM14" s="33">
        <f t="shared" si="6"/>
        <v>6</v>
      </c>
      <c r="AN14" s="29"/>
    </row>
    <row r="15" spans="1:40" s="5" customFormat="1" ht="34.5" customHeight="1" thickBot="1" thickTop="1">
      <c r="A15" s="14">
        <f t="shared" si="0"/>
        <v>1.0115</v>
      </c>
      <c r="B15" s="11">
        <f t="shared" si="1"/>
        <v>1</v>
      </c>
      <c r="C15" s="15" t="str">
        <f>$K$29</f>
        <v>TSV Rott</v>
      </c>
      <c r="D15" s="10">
        <f>$AI$15</f>
        <v>1.6458333333333333</v>
      </c>
      <c r="E15" s="11">
        <f>SUM($AJ$15-$AL$15)</f>
        <v>38</v>
      </c>
      <c r="F15" s="16">
        <f>SMALL($A$9:$A$15,7)</f>
        <v>7.061</v>
      </c>
      <c r="G15" s="17">
        <f t="shared" si="2"/>
        <v>7</v>
      </c>
      <c r="H15" s="23" t="str">
        <f t="shared" si="3"/>
        <v>TSV Epfach</v>
      </c>
      <c r="I15" s="106"/>
      <c r="J15" s="49" t="str">
        <f>$K$29</f>
        <v>TSV Rott</v>
      </c>
      <c r="K15" s="59">
        <v>8</v>
      </c>
      <c r="L15" s="86"/>
      <c r="M15" s="94">
        <v>4</v>
      </c>
      <c r="N15" s="88">
        <v>6</v>
      </c>
      <c r="O15" s="86"/>
      <c r="P15" s="87">
        <v>6</v>
      </c>
      <c r="Q15" s="88">
        <v>8</v>
      </c>
      <c r="R15" s="86"/>
      <c r="S15" s="87">
        <v>4</v>
      </c>
      <c r="T15" s="88">
        <v>7</v>
      </c>
      <c r="U15" s="86"/>
      <c r="V15" s="87">
        <v>5</v>
      </c>
      <c r="W15" s="88">
        <v>12</v>
      </c>
      <c r="X15" s="86"/>
      <c r="Y15" s="87">
        <v>0</v>
      </c>
      <c r="Z15" s="88">
        <v>10</v>
      </c>
      <c r="AA15" s="89"/>
      <c r="AB15" s="87">
        <v>2</v>
      </c>
      <c r="AC15" s="90">
        <v>10</v>
      </c>
      <c r="AD15" s="91"/>
      <c r="AE15" s="92">
        <v>2</v>
      </c>
      <c r="AF15" s="50">
        <v>711</v>
      </c>
      <c r="AG15" s="57" t="s">
        <v>3</v>
      </c>
      <c r="AH15" s="52">
        <v>432</v>
      </c>
      <c r="AI15" s="53">
        <f t="shared" si="7"/>
        <v>1.6458333333333333</v>
      </c>
      <c r="AJ15" s="93">
        <f t="shared" si="4"/>
        <v>61</v>
      </c>
      <c r="AK15" s="58" t="s">
        <v>3</v>
      </c>
      <c r="AL15" s="95">
        <f t="shared" si="5"/>
        <v>23</v>
      </c>
      <c r="AM15" s="34">
        <f t="shared" si="6"/>
        <v>1</v>
      </c>
      <c r="AN15" s="35"/>
    </row>
    <row r="16" spans="1:40" s="5" customFormat="1" ht="34.5" customHeight="1" thickBot="1">
      <c r="A16" s="4"/>
      <c r="B16" s="4"/>
      <c r="C16" s="4"/>
      <c r="D16" s="4"/>
      <c r="E16" s="4"/>
      <c r="F16" s="4"/>
      <c r="G16" s="4"/>
      <c r="H16" s="4"/>
      <c r="I16" s="4"/>
      <c r="J16" s="26"/>
      <c r="K16" s="27"/>
      <c r="L16" s="27"/>
      <c r="M16" s="27"/>
      <c r="N16" s="27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111" t="s">
        <v>4</v>
      </c>
      <c r="AD16" s="111"/>
      <c r="AE16" s="111"/>
      <c r="AF16" s="111"/>
      <c r="AG16" s="111"/>
      <c r="AH16" s="111"/>
      <c r="AI16" s="111"/>
      <c r="AJ16" s="36"/>
      <c r="AK16" s="36"/>
      <c r="AL16" s="36"/>
      <c r="AM16" s="37"/>
      <c r="AN16" s="30"/>
    </row>
    <row r="17" spans="1:40" s="5" customFormat="1" ht="34.5" customHeight="1" thickBot="1" thickTop="1">
      <c r="A17" s="4"/>
      <c r="B17" s="4"/>
      <c r="C17" s="4"/>
      <c r="D17" s="4"/>
      <c r="E17" s="4"/>
      <c r="F17" s="4"/>
      <c r="G17" s="4"/>
      <c r="H17" s="4"/>
      <c r="I17" s="4"/>
      <c r="J17" s="96" t="s">
        <v>5</v>
      </c>
      <c r="K17" s="112" t="s">
        <v>18</v>
      </c>
      <c r="L17" s="113"/>
      <c r="M17" s="113"/>
      <c r="N17" s="113"/>
      <c r="O17" s="113"/>
      <c r="P17" s="113"/>
      <c r="Q17" s="114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115" t="str">
        <f>$H$9</f>
        <v>TSV Rott</v>
      </c>
      <c r="AD17" s="116"/>
      <c r="AE17" s="116"/>
      <c r="AF17" s="116"/>
      <c r="AG17" s="116"/>
      <c r="AH17" s="116"/>
      <c r="AI17" s="117"/>
      <c r="AJ17" s="38"/>
      <c r="AK17" s="38"/>
      <c r="AL17" s="38"/>
      <c r="AM17" s="38"/>
      <c r="AN17" s="29"/>
    </row>
    <row r="18" spans="1:40" s="5" customFormat="1" ht="34.5" customHeight="1" thickBot="1" thickTop="1">
      <c r="A18" s="4"/>
      <c r="B18" s="4"/>
      <c r="C18" s="4"/>
      <c r="D18" s="4"/>
      <c r="E18" s="4"/>
      <c r="F18" s="4"/>
      <c r="G18" s="4"/>
      <c r="H18" s="4"/>
      <c r="I18" s="4"/>
      <c r="J18" s="96"/>
      <c r="K18" s="98"/>
      <c r="L18" s="98"/>
      <c r="M18" s="98"/>
      <c r="N18" s="98"/>
      <c r="O18" s="99"/>
      <c r="P18" s="99"/>
      <c r="Q18" s="99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118" t="s">
        <v>6</v>
      </c>
      <c r="AD18" s="118"/>
      <c r="AE18" s="118"/>
      <c r="AF18" s="118"/>
      <c r="AG18" s="118"/>
      <c r="AH18" s="118"/>
      <c r="AI18" s="118"/>
      <c r="AJ18" s="36"/>
      <c r="AK18" s="36"/>
      <c r="AL18" s="36"/>
      <c r="AM18" s="37"/>
      <c r="AN18" s="30"/>
    </row>
    <row r="19" spans="1:40" s="5" customFormat="1" ht="34.5" customHeight="1" thickBot="1" thickTop="1">
      <c r="A19" s="4"/>
      <c r="B19" s="4"/>
      <c r="C19" s="4"/>
      <c r="D19" s="4"/>
      <c r="E19" s="4"/>
      <c r="F19" s="4"/>
      <c r="G19" s="4"/>
      <c r="H19" s="4"/>
      <c r="I19" s="4"/>
      <c r="J19" s="96" t="s">
        <v>7</v>
      </c>
      <c r="K19" s="121" t="s">
        <v>19</v>
      </c>
      <c r="L19" s="122"/>
      <c r="M19" s="122"/>
      <c r="N19" s="122"/>
      <c r="O19" s="122"/>
      <c r="P19" s="122"/>
      <c r="Q19" s="123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115" t="str">
        <f>$H$10</f>
        <v>SV Apfeldorf</v>
      </c>
      <c r="AD19" s="116"/>
      <c r="AE19" s="116"/>
      <c r="AF19" s="116"/>
      <c r="AG19" s="116"/>
      <c r="AH19" s="116"/>
      <c r="AI19" s="117"/>
      <c r="AJ19" s="38"/>
      <c r="AK19" s="38"/>
      <c r="AL19" s="38"/>
      <c r="AM19" s="38"/>
      <c r="AN19" s="29"/>
    </row>
    <row r="20" spans="1:40" s="5" customFormat="1" ht="34.5" customHeight="1" thickBot="1" thickTop="1">
      <c r="A20" s="4"/>
      <c r="B20" s="4"/>
      <c r="C20" s="4"/>
      <c r="D20" s="4"/>
      <c r="E20" s="4"/>
      <c r="F20" s="4"/>
      <c r="G20" s="4"/>
      <c r="H20" s="4"/>
      <c r="I20" s="4"/>
      <c r="J20" s="96"/>
      <c r="K20" s="100"/>
      <c r="L20" s="100"/>
      <c r="M20" s="100"/>
      <c r="N20" s="100"/>
      <c r="O20" s="99"/>
      <c r="P20" s="99"/>
      <c r="Q20" s="99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118" t="s">
        <v>8</v>
      </c>
      <c r="AD20" s="118"/>
      <c r="AE20" s="118"/>
      <c r="AF20" s="118"/>
      <c r="AG20" s="118"/>
      <c r="AH20" s="118"/>
      <c r="AI20" s="118"/>
      <c r="AJ20" s="36"/>
      <c r="AK20" s="36"/>
      <c r="AL20" s="36"/>
      <c r="AM20" s="37"/>
      <c r="AN20" s="30"/>
    </row>
    <row r="21" spans="1:40" s="5" customFormat="1" ht="34.5" customHeight="1" thickBot="1" thickTop="1">
      <c r="A21" s="4"/>
      <c r="B21" s="4"/>
      <c r="C21" s="4"/>
      <c r="D21" s="4"/>
      <c r="E21" s="4"/>
      <c r="F21" s="4"/>
      <c r="G21" s="4"/>
      <c r="H21" s="4"/>
      <c r="I21" s="4"/>
      <c r="J21" s="96" t="s">
        <v>9</v>
      </c>
      <c r="K21" s="121" t="s">
        <v>20</v>
      </c>
      <c r="L21" s="122"/>
      <c r="M21" s="122"/>
      <c r="N21" s="122"/>
      <c r="O21" s="122"/>
      <c r="P21" s="122"/>
      <c r="Q21" s="123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115" t="str">
        <f>$H$11</f>
        <v>SV Fuchstal</v>
      </c>
      <c r="AD21" s="116"/>
      <c r="AE21" s="116"/>
      <c r="AF21" s="116"/>
      <c r="AG21" s="116"/>
      <c r="AH21" s="116"/>
      <c r="AI21" s="117"/>
      <c r="AJ21" s="38"/>
      <c r="AK21" s="38"/>
      <c r="AL21" s="38"/>
      <c r="AM21" s="38"/>
      <c r="AN21" s="29"/>
    </row>
    <row r="22" spans="1:40" s="5" customFormat="1" ht="34.5" customHeight="1" thickBot="1" thickTop="1">
      <c r="A22" s="4"/>
      <c r="B22" s="4"/>
      <c r="C22" s="4"/>
      <c r="D22" s="4"/>
      <c r="E22" s="4"/>
      <c r="F22" s="4"/>
      <c r="G22" s="4"/>
      <c r="H22" s="4"/>
      <c r="I22" s="4"/>
      <c r="J22" s="96"/>
      <c r="K22" s="98"/>
      <c r="L22" s="98"/>
      <c r="M22" s="98"/>
      <c r="N22" s="98"/>
      <c r="O22" s="99"/>
      <c r="P22" s="99"/>
      <c r="Q22" s="10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118" t="s">
        <v>10</v>
      </c>
      <c r="AD22" s="118"/>
      <c r="AE22" s="118"/>
      <c r="AF22" s="118"/>
      <c r="AG22" s="118"/>
      <c r="AH22" s="118"/>
      <c r="AI22" s="118"/>
      <c r="AJ22" s="36"/>
      <c r="AK22" s="36"/>
      <c r="AL22" s="36"/>
      <c r="AM22" s="37"/>
      <c r="AN22" s="19"/>
    </row>
    <row r="23" spans="1:40" s="5" customFormat="1" ht="34.5" customHeight="1" thickBot="1" thickTop="1">
      <c r="A23" s="4"/>
      <c r="B23" s="4"/>
      <c r="C23" s="4"/>
      <c r="D23" s="4"/>
      <c r="E23" s="4"/>
      <c r="F23" s="4"/>
      <c r="G23" s="4"/>
      <c r="H23" s="4"/>
      <c r="I23" s="4"/>
      <c r="J23" s="96" t="s">
        <v>11</v>
      </c>
      <c r="K23" s="112" t="s">
        <v>22</v>
      </c>
      <c r="L23" s="113"/>
      <c r="M23" s="113"/>
      <c r="N23" s="113"/>
      <c r="O23" s="113"/>
      <c r="P23" s="113"/>
      <c r="Q23" s="114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115" t="str">
        <f>$H$12</f>
        <v>SV Erpfting</v>
      </c>
      <c r="AD23" s="116"/>
      <c r="AE23" s="116"/>
      <c r="AF23" s="116"/>
      <c r="AG23" s="116"/>
      <c r="AH23" s="116"/>
      <c r="AI23" s="117"/>
      <c r="AJ23" s="38"/>
      <c r="AK23" s="38"/>
      <c r="AL23" s="38"/>
      <c r="AM23" s="38"/>
      <c r="AN23" s="29"/>
    </row>
    <row r="24" spans="1:40" s="5" customFormat="1" ht="34.5" customHeight="1" thickBot="1" thickTop="1">
      <c r="A24" s="4"/>
      <c r="B24" s="4"/>
      <c r="C24" s="4"/>
      <c r="D24" s="4"/>
      <c r="E24" s="4"/>
      <c r="F24" s="4"/>
      <c r="G24" s="4"/>
      <c r="H24" s="4"/>
      <c r="I24" s="4"/>
      <c r="J24" s="97"/>
      <c r="K24" s="98"/>
      <c r="L24" s="98"/>
      <c r="M24" s="98"/>
      <c r="N24" s="98"/>
      <c r="O24" s="99"/>
      <c r="P24" s="99"/>
      <c r="Q24" s="99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118" t="s">
        <v>12</v>
      </c>
      <c r="AD24" s="118"/>
      <c r="AE24" s="118"/>
      <c r="AF24" s="118"/>
      <c r="AG24" s="118"/>
      <c r="AH24" s="118"/>
      <c r="AI24" s="118"/>
      <c r="AJ24" s="28"/>
      <c r="AK24" s="28"/>
      <c r="AL24" s="28"/>
      <c r="AM24" s="28"/>
      <c r="AN24" s="19"/>
    </row>
    <row r="25" spans="1:40" s="5" customFormat="1" ht="34.5" customHeight="1" thickBot="1" thickTop="1">
      <c r="A25" s="4"/>
      <c r="B25" s="4"/>
      <c r="C25" s="4"/>
      <c r="D25" s="4"/>
      <c r="E25" s="4"/>
      <c r="F25" s="4"/>
      <c r="G25" s="4"/>
      <c r="H25" s="4"/>
      <c r="I25" s="4"/>
      <c r="J25" s="96" t="s">
        <v>13</v>
      </c>
      <c r="K25" s="112" t="s">
        <v>21</v>
      </c>
      <c r="L25" s="113"/>
      <c r="M25" s="113"/>
      <c r="N25" s="113"/>
      <c r="O25" s="113"/>
      <c r="P25" s="113"/>
      <c r="Q25" s="114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115" t="str">
        <f>$H$13</f>
        <v>SV Hohenfurch</v>
      </c>
      <c r="AD25" s="116"/>
      <c r="AE25" s="116"/>
      <c r="AF25" s="116"/>
      <c r="AG25" s="116"/>
      <c r="AH25" s="116"/>
      <c r="AI25" s="117"/>
      <c r="AJ25" s="28"/>
      <c r="AK25" s="28"/>
      <c r="AL25" s="28"/>
      <c r="AM25" s="28"/>
      <c r="AN25" s="19"/>
    </row>
    <row r="26" spans="1:40" s="5" customFormat="1" ht="34.5" customHeight="1" thickBot="1" thickTop="1">
      <c r="A26" s="4"/>
      <c r="B26" s="4"/>
      <c r="C26" s="4"/>
      <c r="D26" s="4"/>
      <c r="E26" s="4"/>
      <c r="F26" s="4"/>
      <c r="G26" s="4"/>
      <c r="H26" s="4"/>
      <c r="I26" s="4"/>
      <c r="J26" s="97"/>
      <c r="K26" s="98"/>
      <c r="L26" s="98"/>
      <c r="M26" s="98"/>
      <c r="N26" s="98"/>
      <c r="O26" s="99"/>
      <c r="P26" s="99"/>
      <c r="Q26" s="99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118" t="s">
        <v>14</v>
      </c>
      <c r="AD26" s="118"/>
      <c r="AE26" s="118"/>
      <c r="AF26" s="118"/>
      <c r="AG26" s="118"/>
      <c r="AH26" s="118"/>
      <c r="AI26" s="118"/>
      <c r="AJ26" s="28"/>
      <c r="AK26" s="28"/>
      <c r="AL26" s="28"/>
      <c r="AM26" s="28"/>
      <c r="AN26" s="19"/>
    </row>
    <row r="27" spans="1:40" s="5" customFormat="1" ht="34.5" customHeight="1" thickBot="1" thickTop="1">
      <c r="A27" s="4"/>
      <c r="B27" s="4"/>
      <c r="C27" s="4"/>
      <c r="D27" s="4"/>
      <c r="E27" s="4"/>
      <c r="F27" s="4"/>
      <c r="G27" s="4"/>
      <c r="H27" s="4"/>
      <c r="I27" s="4"/>
      <c r="J27" s="96" t="s">
        <v>15</v>
      </c>
      <c r="K27" s="112" t="s">
        <v>23</v>
      </c>
      <c r="L27" s="113"/>
      <c r="M27" s="113"/>
      <c r="N27" s="113"/>
      <c r="O27" s="113"/>
      <c r="P27" s="113"/>
      <c r="Q27" s="114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115" t="str">
        <f>$H$14</f>
        <v>SV Kinsau</v>
      </c>
      <c r="AD27" s="116"/>
      <c r="AE27" s="116"/>
      <c r="AF27" s="116"/>
      <c r="AG27" s="116"/>
      <c r="AH27" s="116"/>
      <c r="AI27" s="117"/>
      <c r="AJ27" s="28"/>
      <c r="AK27" s="28"/>
      <c r="AL27" s="28"/>
      <c r="AM27" s="28"/>
      <c r="AN27" s="19"/>
    </row>
    <row r="28" spans="1:40" s="5" customFormat="1" ht="34.5" customHeight="1" thickBot="1" thickTop="1">
      <c r="A28" s="4"/>
      <c r="B28" s="4"/>
      <c r="C28" s="4"/>
      <c r="D28" s="4"/>
      <c r="E28" s="4"/>
      <c r="F28" s="4"/>
      <c r="G28" s="4"/>
      <c r="H28" s="4"/>
      <c r="I28" s="4"/>
      <c r="J28" s="97"/>
      <c r="K28" s="98"/>
      <c r="L28" s="98"/>
      <c r="M28" s="98"/>
      <c r="N28" s="98"/>
      <c r="O28" s="99"/>
      <c r="P28" s="99"/>
      <c r="Q28" s="99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118" t="s">
        <v>16</v>
      </c>
      <c r="AD28" s="118"/>
      <c r="AE28" s="118"/>
      <c r="AF28" s="118"/>
      <c r="AG28" s="118"/>
      <c r="AH28" s="118"/>
      <c r="AI28" s="118"/>
      <c r="AJ28" s="39"/>
      <c r="AK28" s="28"/>
      <c r="AL28" s="28"/>
      <c r="AM28" s="28"/>
      <c r="AN28" s="19"/>
    </row>
    <row r="29" spans="1:40" s="5" customFormat="1" ht="34.5" customHeight="1" thickBot="1" thickTop="1">
      <c r="A29" s="4"/>
      <c r="B29" s="4"/>
      <c r="C29" s="4"/>
      <c r="D29" s="4"/>
      <c r="E29" s="4"/>
      <c r="F29" s="4"/>
      <c r="G29" s="4"/>
      <c r="H29" s="4"/>
      <c r="I29" s="4"/>
      <c r="J29" s="96" t="s">
        <v>17</v>
      </c>
      <c r="K29" s="112" t="s">
        <v>24</v>
      </c>
      <c r="L29" s="113"/>
      <c r="M29" s="113"/>
      <c r="N29" s="113"/>
      <c r="O29" s="113"/>
      <c r="P29" s="113"/>
      <c r="Q29" s="114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115" t="str">
        <f>$H$15</f>
        <v>TSV Epfach</v>
      </c>
      <c r="AD29" s="116"/>
      <c r="AE29" s="116"/>
      <c r="AF29" s="116"/>
      <c r="AG29" s="116"/>
      <c r="AH29" s="116"/>
      <c r="AI29" s="117"/>
      <c r="AJ29" s="28"/>
      <c r="AK29" s="28"/>
      <c r="AL29" s="28"/>
      <c r="AM29" s="28"/>
      <c r="AN29" s="19"/>
    </row>
    <row r="30" spans="1:40" ht="34.5" customHeight="1">
      <c r="A30" s="22"/>
      <c r="B30" s="22"/>
      <c r="C30" s="22"/>
      <c r="D30" s="22"/>
      <c r="E30" s="22"/>
      <c r="F30" s="22"/>
      <c r="G30" s="22"/>
      <c r="H30" s="22"/>
      <c r="I30" s="22"/>
      <c r="J30" s="124"/>
      <c r="K30" s="125"/>
      <c r="L30" s="125"/>
      <c r="M30" s="125"/>
      <c r="N30" s="125"/>
      <c r="O30" s="20"/>
      <c r="P30" s="2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1"/>
      <c r="AF30" s="41"/>
      <c r="AG30" s="41"/>
      <c r="AH30" s="41"/>
      <c r="AI30" s="42"/>
      <c r="AJ30" s="21"/>
      <c r="AK30" s="21"/>
      <c r="AL30" s="21"/>
      <c r="AM30" s="21"/>
      <c r="AN30" s="43"/>
    </row>
  </sheetData>
  <sheetProtection selectLockedCells="1" selectUnlockedCells="1"/>
  <mergeCells count="31">
    <mergeCell ref="AC26:AI26"/>
    <mergeCell ref="AC25:AI25"/>
    <mergeCell ref="K25:Q25"/>
    <mergeCell ref="J30:N30"/>
    <mergeCell ref="AC29:AI29"/>
    <mergeCell ref="K29:Q29"/>
    <mergeCell ref="AC28:AI28"/>
    <mergeCell ref="AC27:AI27"/>
    <mergeCell ref="K27:Q27"/>
    <mergeCell ref="AC22:AI22"/>
    <mergeCell ref="K23:Q23"/>
    <mergeCell ref="AC23:AI23"/>
    <mergeCell ref="AC24:AI24"/>
    <mergeCell ref="K19:Q19"/>
    <mergeCell ref="AC19:AI19"/>
    <mergeCell ref="AC20:AI20"/>
    <mergeCell ref="K21:Q21"/>
    <mergeCell ref="AC21:AI21"/>
    <mergeCell ref="AC16:AI16"/>
    <mergeCell ref="K17:Q17"/>
    <mergeCell ref="AC17:AI17"/>
    <mergeCell ref="AC18:AI18"/>
    <mergeCell ref="AC8:AE8"/>
    <mergeCell ref="AF8:AH8"/>
    <mergeCell ref="AJ8:AL8"/>
    <mergeCell ref="K8:M8"/>
    <mergeCell ref="N8:P8"/>
    <mergeCell ref="Q8:S8"/>
    <mergeCell ref="T8:V8"/>
    <mergeCell ref="W8:Y8"/>
    <mergeCell ref="Z8:AB8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Filser Ralf</dc:creator>
  <cp:keywords/>
  <dc:description/>
  <cp:lastModifiedBy>Filser Ralf</cp:lastModifiedBy>
  <dcterms:created xsi:type="dcterms:W3CDTF">2018-05-05T15:28:27Z</dcterms:created>
  <dcterms:modified xsi:type="dcterms:W3CDTF">2018-09-17T14:36:53Z</dcterms:modified>
  <cp:category/>
  <cp:version/>
  <cp:contentType/>
  <cp:contentStatus/>
</cp:coreProperties>
</file>